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LoredanaFuria\Desktop\Tabella pagamenti\"/>
    </mc:Choice>
  </mc:AlternateContent>
  <xr:revisionPtr revIDLastSave="0" documentId="13_ncr:1_{B55B289E-E020-41EF-AF30-F7F64014CC4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oglio1" sheetId="1" r:id="rId1"/>
  </sheets>
  <definedNames>
    <definedName name="_xlnm._FilterDatabase" localSheetId="0" hidden="1">Foglio1!$A$1:$K$51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51" i="1" l="1"/>
  <c r="G50" i="1" l="1"/>
  <c r="J50" i="1" s="1"/>
  <c r="G49" i="1"/>
  <c r="J49" i="1" s="1"/>
  <c r="G48" i="1"/>
  <c r="J48" i="1" s="1"/>
  <c r="G47" i="1"/>
  <c r="J47" i="1" s="1"/>
  <c r="G46" i="1"/>
  <c r="J46" i="1" s="1"/>
  <c r="G45" i="1"/>
  <c r="J45" i="1" s="1"/>
  <c r="G44" i="1"/>
  <c r="J44" i="1" s="1"/>
  <c r="G43" i="1"/>
  <c r="J43" i="1" s="1"/>
  <c r="G17" i="1"/>
  <c r="J17" i="1" s="1"/>
  <c r="G16" i="1"/>
  <c r="J16" i="1" s="1"/>
  <c r="G12" i="1"/>
  <c r="J12" i="1" s="1"/>
  <c r="G6" i="1"/>
  <c r="J6" i="1" s="1"/>
  <c r="G5" i="1"/>
  <c r="J5" i="1" s="1"/>
  <c r="G4" i="1"/>
  <c r="J4" i="1" s="1"/>
  <c r="G3" i="1"/>
  <c r="J3" i="1" s="1"/>
  <c r="G2" i="1"/>
  <c r="J2" i="1" s="1"/>
  <c r="G24" i="1"/>
  <c r="J24" i="1" s="1"/>
  <c r="G23" i="1"/>
  <c r="J23" i="1" s="1"/>
  <c r="G22" i="1"/>
  <c r="J22" i="1" s="1"/>
  <c r="G21" i="1"/>
  <c r="J21" i="1" s="1"/>
  <c r="G20" i="1"/>
  <c r="J20" i="1" s="1"/>
  <c r="G19" i="1"/>
  <c r="J19" i="1" s="1"/>
  <c r="G18" i="1"/>
  <c r="J18" i="1" s="1"/>
  <c r="G15" i="1"/>
  <c r="J15" i="1" s="1"/>
  <c r="G14" i="1"/>
  <c r="J14" i="1" s="1"/>
  <c r="G13" i="1"/>
  <c r="J13" i="1" s="1"/>
  <c r="G11" i="1"/>
  <c r="J11" i="1" s="1"/>
  <c r="G10" i="1"/>
  <c r="J10" i="1" s="1"/>
  <c r="G9" i="1"/>
  <c r="J9" i="1" s="1"/>
  <c r="G8" i="1"/>
  <c r="J8" i="1" s="1"/>
  <c r="G7" i="1"/>
  <c r="J7" i="1" s="1"/>
  <c r="G25" i="1"/>
  <c r="J25" i="1" s="1"/>
  <c r="G26" i="1"/>
  <c r="J26" i="1" s="1"/>
  <c r="G27" i="1"/>
  <c r="J27" i="1" s="1"/>
  <c r="G28" i="1"/>
  <c r="J28" i="1" s="1"/>
  <c r="G29" i="1"/>
  <c r="J29" i="1" s="1"/>
  <c r="G30" i="1"/>
  <c r="J30" i="1" s="1"/>
  <c r="G31" i="1"/>
  <c r="J31" i="1" s="1"/>
  <c r="G32" i="1"/>
  <c r="J32" i="1" s="1"/>
  <c r="G33" i="1"/>
  <c r="J33" i="1" s="1"/>
  <c r="G38" i="1"/>
  <c r="J38" i="1" s="1"/>
  <c r="G37" i="1"/>
  <c r="J37" i="1" s="1"/>
  <c r="G36" i="1"/>
  <c r="J36" i="1" s="1"/>
  <c r="G35" i="1"/>
  <c r="J35" i="1" s="1"/>
  <c r="G34" i="1"/>
  <c r="J34" i="1" s="1"/>
  <c r="G41" i="1"/>
  <c r="J41" i="1" s="1"/>
  <c r="G40" i="1"/>
  <c r="J40" i="1" s="1"/>
  <c r="G39" i="1"/>
  <c r="J39" i="1" s="1"/>
  <c r="G42" i="1"/>
  <c r="J42" i="1" s="1"/>
  <c r="K47" i="1" l="1"/>
  <c r="K48" i="1"/>
  <c r="K45" i="1"/>
  <c r="K50" i="1"/>
  <c r="K46" i="1"/>
  <c r="K49" i="1"/>
  <c r="K43" i="1"/>
  <c r="K44" i="1"/>
  <c r="K4" i="1"/>
  <c r="K3" i="1"/>
  <c r="K2" i="1"/>
  <c r="K5" i="1"/>
  <c r="K6" i="1"/>
  <c r="K19" i="1"/>
  <c r="K8" i="1"/>
  <c r="K18" i="1"/>
  <c r="K7" i="1"/>
  <c r="K9" i="1"/>
  <c r="K24" i="1"/>
  <c r="K14" i="1"/>
  <c r="K22" i="1"/>
  <c r="K15" i="1"/>
  <c r="K10" i="1"/>
  <c r="K23" i="1"/>
  <c r="K16" i="1"/>
  <c r="K13" i="1"/>
  <c r="K11" i="1"/>
  <c r="K20" i="1"/>
  <c r="K17" i="1"/>
  <c r="K21" i="1"/>
  <c r="K12" i="1"/>
  <c r="K31" i="1"/>
  <c r="K26" i="1"/>
  <c r="K29" i="1"/>
  <c r="K32" i="1"/>
  <c r="K28" i="1"/>
  <c r="K33" i="1"/>
  <c r="K25" i="1"/>
  <c r="K27" i="1"/>
  <c r="K30" i="1"/>
  <c r="K38" i="1"/>
  <c r="K34" i="1"/>
  <c r="K35" i="1"/>
  <c r="K36" i="1"/>
  <c r="K37" i="1"/>
  <c r="K40" i="1"/>
  <c r="K39" i="1"/>
  <c r="K41" i="1"/>
  <c r="K42" i="1"/>
  <c r="K51" i="1" l="1"/>
</calcChain>
</file>

<file path=xl/sharedStrings.xml><?xml version="1.0" encoding="utf-8"?>
<sst xmlns="http://schemas.openxmlformats.org/spreadsheetml/2006/main" count="158" uniqueCount="109">
  <si>
    <t>Anno</t>
  </si>
  <si>
    <t>Beneficiario</t>
  </si>
  <si>
    <t>Tipologia di spesa sostenuta</t>
  </si>
  <si>
    <t>Data pagamento</t>
  </si>
  <si>
    <t>Data scadenza pagamento</t>
  </si>
  <si>
    <t>gg intercorsi</t>
  </si>
  <si>
    <t>Importo liquidazione</t>
  </si>
  <si>
    <t>Numero documento contabile</t>
  </si>
  <si>
    <t>Somma giorni scadenza pagamento e giorni intercorsi</t>
  </si>
  <si>
    <t>Indicatore</t>
  </si>
  <si>
    <t>Canone telefonico</t>
  </si>
  <si>
    <t>Canone affitto di locazione</t>
  </si>
  <si>
    <t>Buoni pasto</t>
  </si>
  <si>
    <t>Welfare aziendale</t>
  </si>
  <si>
    <t>Assistenza fiscale e personale</t>
  </si>
  <si>
    <t>Pulizie ordinarie locali</t>
  </si>
  <si>
    <t>Fornitura gas</t>
  </si>
  <si>
    <t>Noleggio auto aziendale</t>
  </si>
  <si>
    <t>Servizi informatici</t>
  </si>
  <si>
    <t>Cancelleria</t>
  </si>
  <si>
    <t>1512/01</t>
  </si>
  <si>
    <t>Norman Lubello</t>
  </si>
  <si>
    <t>formazione</t>
  </si>
  <si>
    <t>consulenza legale</t>
  </si>
  <si>
    <t>noleggio stampanti</t>
  </si>
  <si>
    <t>Climatizzazione</t>
  </si>
  <si>
    <t>PA Digitale s.p.a.</t>
  </si>
  <si>
    <t>Clotilde S.r.l.</t>
  </si>
  <si>
    <t>VODAFONE ITALIA S.p.A.</t>
  </si>
  <si>
    <t>EDENRED ITALIA Srl</t>
  </si>
  <si>
    <t>FAST Servizi e Appalti S.r.l.</t>
  </si>
  <si>
    <t>SARIMARI CRIVELLI GREPPI</t>
  </si>
  <si>
    <t>WELFARE SOLUTIONS SRL</t>
  </si>
  <si>
    <t>SI.NET SERVIZI INFORMATICI SRL</t>
  </si>
  <si>
    <t>Mondoffice S.r.l.</t>
  </si>
  <si>
    <t>E.ON ENERGIA SPA</t>
  </si>
  <si>
    <t>LeasePlan Italia S.p.A.</t>
  </si>
  <si>
    <t>RICOH ITALIA S.R.L.</t>
  </si>
  <si>
    <t>UTILITATIS SERVIZI SRL</t>
  </si>
  <si>
    <t>La Marca Carmine</t>
  </si>
  <si>
    <t>INFOCERT S.p.A.</t>
  </si>
  <si>
    <t>MZ TERMOIDRAULICA SRL</t>
  </si>
  <si>
    <t>Centro Studi Amministrativi Alta Padovana di Brugnoli Diva</t>
  </si>
  <si>
    <t>InfoCamere S.C.p.A.</t>
  </si>
  <si>
    <t>ISTITUTO NAZIONALE PREVIDENZA SOCIALE - INPS, Sede di BRESCIA</t>
  </si>
  <si>
    <t>D'ARIES &amp;amp; PARTNERS S.R.L.</t>
  </si>
  <si>
    <t>ENGIE ITALIA S.P.A</t>
  </si>
  <si>
    <t>DIRITTO AMMINISTRAZIONI S.R.L.S.</t>
  </si>
  <si>
    <t>Unione Provinciale Enti Locali</t>
  </si>
  <si>
    <t>HERA COMM S.p.A.</t>
  </si>
  <si>
    <t>SICURA SPA Società Unpersonale</t>
  </si>
  <si>
    <t>P.A. A.B.S. S.R.L.</t>
  </si>
  <si>
    <t>formitura gas</t>
  </si>
  <si>
    <t>DPO</t>
  </si>
  <si>
    <t>Servizi software informatici</t>
  </si>
  <si>
    <t xml:space="preserve">Data fattura                                                                                                                  </t>
  </si>
  <si>
    <t>35908757</t>
  </si>
  <si>
    <t>1658/01</t>
  </si>
  <si>
    <t>3307-150000-2024-FT</t>
  </si>
  <si>
    <t>210/001</t>
  </si>
  <si>
    <t>FPA 52/24</t>
  </si>
  <si>
    <t>562/PA</t>
  </si>
  <si>
    <t>1813</t>
  </si>
  <si>
    <t>FATTPA 1738_24</t>
  </si>
  <si>
    <t>40214354</t>
  </si>
  <si>
    <t>1000 VVA 24013527</t>
  </si>
  <si>
    <t>2465000073</t>
  </si>
  <si>
    <t>1405/01</t>
  </si>
  <si>
    <t>1465</t>
  </si>
  <si>
    <t>FPA 11/24</t>
  </si>
  <si>
    <t>412423304268</t>
  </si>
  <si>
    <t>35936639</t>
  </si>
  <si>
    <t>N58671</t>
  </si>
  <si>
    <t>2465000072</t>
  </si>
  <si>
    <t>49/E/2024</t>
  </si>
  <si>
    <t>29</t>
  </si>
  <si>
    <t>1633</t>
  </si>
  <si>
    <t>412421826677</t>
  </si>
  <si>
    <t>40214359</t>
  </si>
  <si>
    <t>249330364</t>
  </si>
  <si>
    <t>40225235</t>
  </si>
  <si>
    <t>2479</t>
  </si>
  <si>
    <t>456</t>
  </si>
  <si>
    <t>4565/5</t>
  </si>
  <si>
    <t>SFPA-0003501</t>
  </si>
  <si>
    <t>27/PA</t>
  </si>
  <si>
    <t>412421826678</t>
  </si>
  <si>
    <t>412421826679</t>
  </si>
  <si>
    <t>00000120511</t>
  </si>
  <si>
    <t>2465000074</t>
  </si>
  <si>
    <t>80/2024</t>
  </si>
  <si>
    <t>249335542</t>
  </si>
  <si>
    <t>N60128</t>
  </si>
  <si>
    <t>35910701</t>
  </si>
  <si>
    <t>318/001</t>
  </si>
  <si>
    <t>412423304267</t>
  </si>
  <si>
    <t>35973116</t>
  </si>
  <si>
    <t>40225234</t>
  </si>
  <si>
    <t>412423304266</t>
  </si>
  <si>
    <t>58/E/2024</t>
  </si>
  <si>
    <t>30/PA</t>
  </si>
  <si>
    <t>1241004427</t>
  </si>
  <si>
    <t>AQ09342629</t>
  </si>
  <si>
    <t>N56193</t>
  </si>
  <si>
    <t>assistenza tariffaria</t>
  </si>
  <si>
    <t>visite fiscali</t>
  </si>
  <si>
    <t>servizi idraulici</t>
  </si>
  <si>
    <t>manutenzione caldaie</t>
  </si>
  <si>
    <t xml:space="preserve">assistenza contabile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</si>
</sst>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44" fontId="2" fillId="0" borderId="1" xfId="1" applyFont="1" applyBorder="1" applyAlignment="1">
      <alignment horizontal="center" vertical="center" wrapText="1"/>
    </xf>
    <xf numFmtId="0" fontId="3" fillId="0" borderId="1" xfId="0" applyFont="1" applyBorder="1"/>
    <xf numFmtId="2" fontId="3" fillId="0" borderId="1" xfId="0" applyNumberFormat="1" applyFont="1" applyBorder="1"/>
    <xf numFmtId="44" fontId="3" fillId="0" borderId="1" xfId="1" applyFont="1" applyBorder="1" applyAlignment="1"/>
    <xf numFmtId="44" fontId="3" fillId="0" borderId="1" xfId="0" applyNumberFormat="1" applyFont="1" applyBorder="1"/>
    <xf numFmtId="49" fontId="0" fillId="0" borderId="0" xfId="0" applyNumberFormat="1" applyAlignment="1">
      <alignment horizontal="right"/>
    </xf>
    <xf numFmtId="14" fontId="0" fillId="0" borderId="0" xfId="0" applyNumberFormat="1" applyAlignment="1">
      <alignment horizontal="right"/>
    </xf>
    <xf numFmtId="0" fontId="3" fillId="0" borderId="0" xfId="0" applyFont="1"/>
    <xf numFmtId="44" fontId="0" fillId="0" borderId="2" xfId="0" applyNumberFormat="1" applyBorder="1"/>
    <xf numFmtId="2" fontId="0" fillId="0" borderId="2" xfId="0" applyNumberFormat="1" applyBorder="1"/>
    <xf numFmtId="49" fontId="0" fillId="0" borderId="1" xfId="0" applyNumberFormat="1" applyBorder="1" applyAlignment="1">
      <alignment horizontal="right"/>
    </xf>
    <xf numFmtId="0" fontId="3" fillId="0" borderId="1" xfId="0" applyFont="1" applyBorder="1" applyAlignment="1">
      <alignment horizontal="left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1"/>
  <sheetViews>
    <sheetView tabSelected="1" zoomScale="128" zoomScaleNormal="120" workbookViewId="0">
      <pane ySplit="1" topLeftCell="A2" activePane="bottomLeft" state="frozen"/>
      <selection pane="bottomLeft" activeCell="D10" sqref="D10"/>
    </sheetView>
  </sheetViews>
  <sheetFormatPr defaultRowHeight="15" x14ac:dyDescent="0.25"/>
  <cols>
    <col min="2" max="2" width="24.140625" customWidth="1"/>
    <col min="3" max="3" width="30.85546875" customWidth="1"/>
    <col min="4" max="4" width="11.85546875" style="13" customWidth="1"/>
    <col min="5" max="5" width="11.28515625" style="13" customWidth="1"/>
    <col min="6" max="6" width="12.42578125" style="13" customWidth="1"/>
    <col min="7" max="7" width="8.28515625" customWidth="1"/>
    <col min="8" max="8" width="13.7109375" customWidth="1"/>
    <col min="9" max="9" width="18.28515625" style="1" customWidth="1"/>
    <col min="10" max="10" width="16.42578125" customWidth="1"/>
    <col min="11" max="11" width="9.85546875" customWidth="1"/>
  </cols>
  <sheetData>
    <row r="1" spans="1:11" ht="48.75" customHeight="1" x14ac:dyDescent="0.25">
      <c r="A1" s="2" t="s">
        <v>0</v>
      </c>
      <c r="B1" s="3" t="s">
        <v>1</v>
      </c>
      <c r="C1" s="4" t="s">
        <v>2</v>
      </c>
      <c r="D1" s="5" t="s">
        <v>55</v>
      </c>
      <c r="E1" s="5" t="s">
        <v>3</v>
      </c>
      <c r="F1" s="5" t="s">
        <v>4</v>
      </c>
      <c r="G1" s="5" t="s">
        <v>5</v>
      </c>
      <c r="H1" s="6" t="s">
        <v>6</v>
      </c>
      <c r="I1" s="5" t="s">
        <v>7</v>
      </c>
      <c r="J1" s="5" t="s">
        <v>8</v>
      </c>
      <c r="K1" s="5" t="s">
        <v>9</v>
      </c>
    </row>
    <row r="2" spans="1:11" x14ac:dyDescent="0.25">
      <c r="A2" s="7">
        <v>2024</v>
      </c>
      <c r="B2" s="16" t="s">
        <v>27</v>
      </c>
      <c r="C2" s="7" t="s">
        <v>11</v>
      </c>
      <c r="D2" s="12">
        <v>45566</v>
      </c>
      <c r="E2" s="12">
        <v>45581</v>
      </c>
      <c r="F2" s="12">
        <v>45596</v>
      </c>
      <c r="G2" s="7">
        <f t="shared" ref="G2:G6" si="0">E2-F2</f>
        <v>-15</v>
      </c>
      <c r="H2" s="9">
        <v>24400.87</v>
      </c>
      <c r="I2" s="11" t="s">
        <v>90</v>
      </c>
      <c r="J2" s="10">
        <f t="shared" ref="J2:J6" si="1">G2*H2</f>
        <v>-366013.05</v>
      </c>
      <c r="K2" s="8">
        <f>J2/$H$51</f>
        <v>-2.1919046505168582</v>
      </c>
    </row>
    <row r="3" spans="1:11" x14ac:dyDescent="0.25">
      <c r="A3" s="7">
        <v>2024</v>
      </c>
      <c r="B3" s="16" t="s">
        <v>33</v>
      </c>
      <c r="C3" s="17" t="s">
        <v>18</v>
      </c>
      <c r="D3" s="12">
        <v>45568</v>
      </c>
      <c r="E3" s="12">
        <v>45581</v>
      </c>
      <c r="F3" s="12">
        <v>45598</v>
      </c>
      <c r="G3" s="7">
        <f t="shared" si="0"/>
        <v>-17</v>
      </c>
      <c r="H3" s="9">
        <v>31.68</v>
      </c>
      <c r="I3" s="11" t="s">
        <v>67</v>
      </c>
      <c r="J3" s="10">
        <f t="shared" si="1"/>
        <v>-538.55999999999995</v>
      </c>
      <c r="K3" s="8">
        <f>J3/$H$51</f>
        <v>-3.225218796385427E-3</v>
      </c>
    </row>
    <row r="4" spans="1:11" x14ac:dyDescent="0.25">
      <c r="A4" s="7">
        <v>2024</v>
      </c>
      <c r="B4" s="16" t="s">
        <v>40</v>
      </c>
      <c r="C4" s="7" t="s">
        <v>18</v>
      </c>
      <c r="D4" s="12">
        <v>45568</v>
      </c>
      <c r="E4" s="12">
        <v>45594</v>
      </c>
      <c r="F4" s="12">
        <v>45598</v>
      </c>
      <c r="G4" s="7">
        <f t="shared" si="0"/>
        <v>-4</v>
      </c>
      <c r="H4" s="9">
        <v>35.86</v>
      </c>
      <c r="I4" s="11" t="s">
        <v>101</v>
      </c>
      <c r="J4" s="10">
        <f t="shared" si="1"/>
        <v>-143.44</v>
      </c>
      <c r="K4" s="8">
        <f>J4/$H$51</f>
        <v>-8.5900435263206647E-4</v>
      </c>
    </row>
    <row r="5" spans="1:11" x14ac:dyDescent="0.25">
      <c r="A5" s="7">
        <v>2024</v>
      </c>
      <c r="B5" s="16" t="s">
        <v>29</v>
      </c>
      <c r="C5" s="7" t="s">
        <v>12</v>
      </c>
      <c r="D5" s="12">
        <v>45568</v>
      </c>
      <c r="E5" s="12">
        <v>45581</v>
      </c>
      <c r="F5" s="12">
        <v>45598</v>
      </c>
      <c r="G5" s="7">
        <f t="shared" si="0"/>
        <v>-17</v>
      </c>
      <c r="H5" s="9">
        <v>1299.2</v>
      </c>
      <c r="I5" s="11" t="s">
        <v>103</v>
      </c>
      <c r="J5" s="10">
        <f t="shared" si="1"/>
        <v>-22086.400000000001</v>
      </c>
      <c r="K5" s="8">
        <f>J5/$H$51</f>
        <v>-0.13226654861944279</v>
      </c>
    </row>
    <row r="6" spans="1:11" x14ac:dyDescent="0.25">
      <c r="A6" s="7">
        <v>2024</v>
      </c>
      <c r="B6" s="16" t="s">
        <v>30</v>
      </c>
      <c r="C6" s="7" t="s">
        <v>15</v>
      </c>
      <c r="D6" s="12">
        <v>45573</v>
      </c>
      <c r="E6" s="12">
        <v>45581</v>
      </c>
      <c r="F6" s="12">
        <v>45603</v>
      </c>
      <c r="G6" s="7">
        <f t="shared" si="0"/>
        <v>-22</v>
      </c>
      <c r="H6" s="9">
        <v>1500</v>
      </c>
      <c r="I6" s="11" t="s">
        <v>68</v>
      </c>
      <c r="J6" s="10">
        <f t="shared" si="1"/>
        <v>-33000</v>
      </c>
      <c r="K6" s="8">
        <f>J6/$H$51</f>
        <v>-0.197623700758911</v>
      </c>
    </row>
    <row r="7" spans="1:11" x14ac:dyDescent="0.25">
      <c r="A7" s="7">
        <v>2024</v>
      </c>
      <c r="B7" s="16" t="s">
        <v>41</v>
      </c>
      <c r="C7" s="7" t="s">
        <v>106</v>
      </c>
      <c r="D7" s="12">
        <v>45574</v>
      </c>
      <c r="E7" s="12">
        <v>45581</v>
      </c>
      <c r="F7" s="12">
        <v>45604</v>
      </c>
      <c r="G7" s="7">
        <f t="shared" ref="G7:G37" si="2">E7-F7</f>
        <v>-23</v>
      </c>
      <c r="H7" s="9">
        <v>1058.4000000000001</v>
      </c>
      <c r="I7" s="11" t="s">
        <v>59</v>
      </c>
      <c r="J7" s="10">
        <f t="shared" ref="J7:J37" si="3">G7*H7</f>
        <v>-24343.200000000001</v>
      </c>
      <c r="K7" s="8">
        <f>J7/$H$51</f>
        <v>-0.14578161431255521</v>
      </c>
    </row>
    <row r="8" spans="1:11" x14ac:dyDescent="0.25">
      <c r="A8" s="7">
        <v>2024</v>
      </c>
      <c r="B8" s="16" t="s">
        <v>32</v>
      </c>
      <c r="C8" s="7" t="s">
        <v>13</v>
      </c>
      <c r="D8" s="12">
        <v>45574</v>
      </c>
      <c r="E8" s="12">
        <v>45581</v>
      </c>
      <c r="F8" s="12">
        <v>45604</v>
      </c>
      <c r="G8" s="7">
        <f t="shared" si="2"/>
        <v>-23</v>
      </c>
      <c r="H8" s="9">
        <v>252</v>
      </c>
      <c r="I8" s="11" t="s">
        <v>85</v>
      </c>
      <c r="J8" s="10">
        <f t="shared" si="3"/>
        <v>-5796</v>
      </c>
      <c r="K8" s="8">
        <f>J8/$H$51</f>
        <v>-3.4709908169656002E-2</v>
      </c>
    </row>
    <row r="9" spans="1:11" x14ac:dyDescent="0.25">
      <c r="A9" s="7">
        <v>2024</v>
      </c>
      <c r="B9" s="16" t="s">
        <v>42</v>
      </c>
      <c r="C9" s="7" t="s">
        <v>17</v>
      </c>
      <c r="D9" s="12">
        <v>45575</v>
      </c>
      <c r="E9" s="12">
        <v>45581</v>
      </c>
      <c r="F9" s="12">
        <v>45605</v>
      </c>
      <c r="G9" s="7">
        <f t="shared" si="2"/>
        <v>-24</v>
      </c>
      <c r="H9" s="9">
        <v>456</v>
      </c>
      <c r="I9" s="11" t="s">
        <v>61</v>
      </c>
      <c r="J9" s="10">
        <f t="shared" si="3"/>
        <v>-10944</v>
      </c>
      <c r="K9" s="8">
        <f>J9/$H$51</f>
        <v>-6.5539205488046121E-2</v>
      </c>
    </row>
    <row r="10" spans="1:11" x14ac:dyDescent="0.25">
      <c r="A10" s="7">
        <v>2024</v>
      </c>
      <c r="B10" s="16" t="s">
        <v>43</v>
      </c>
      <c r="C10" s="7" t="s">
        <v>17</v>
      </c>
      <c r="D10" s="12">
        <v>45576</v>
      </c>
      <c r="E10" s="12">
        <v>45595</v>
      </c>
      <c r="F10" s="12">
        <v>45606</v>
      </c>
      <c r="G10" s="7">
        <f t="shared" si="2"/>
        <v>-11</v>
      </c>
      <c r="H10" s="9">
        <v>1598.4</v>
      </c>
      <c r="I10" s="11" t="s">
        <v>65</v>
      </c>
      <c r="J10" s="10">
        <f t="shared" si="3"/>
        <v>-17582.400000000001</v>
      </c>
      <c r="K10" s="8">
        <f>J10/$H$51</f>
        <v>-0.10529390776434779</v>
      </c>
    </row>
    <row r="11" spans="1:11" x14ac:dyDescent="0.25">
      <c r="A11" s="7">
        <v>2024</v>
      </c>
      <c r="B11" s="16" t="s">
        <v>35</v>
      </c>
      <c r="C11" s="7" t="s">
        <v>16</v>
      </c>
      <c r="D11" s="12">
        <v>45580</v>
      </c>
      <c r="E11" s="12">
        <v>45581</v>
      </c>
      <c r="F11" s="12">
        <v>45610</v>
      </c>
      <c r="G11" s="7">
        <f t="shared" si="2"/>
        <v>-29</v>
      </c>
      <c r="H11" s="9">
        <v>6.16</v>
      </c>
      <c r="I11" s="11" t="s">
        <v>64</v>
      </c>
      <c r="J11" s="10">
        <f t="shared" si="3"/>
        <v>-178.64000000000001</v>
      </c>
      <c r="K11" s="8">
        <f>J11/$H$51</f>
        <v>-1.0698029667749048E-3</v>
      </c>
    </row>
    <row r="12" spans="1:11" x14ac:dyDescent="0.25">
      <c r="A12" s="7">
        <v>2024</v>
      </c>
      <c r="B12" s="16" t="s">
        <v>35</v>
      </c>
      <c r="C12" s="7" t="s">
        <v>16</v>
      </c>
      <c r="D12" s="12">
        <v>45581</v>
      </c>
      <c r="E12" s="12">
        <v>45581</v>
      </c>
      <c r="F12" s="12">
        <v>45611</v>
      </c>
      <c r="G12" s="7">
        <f t="shared" si="2"/>
        <v>-30</v>
      </c>
      <c r="H12" s="9">
        <v>20.71</v>
      </c>
      <c r="I12" s="11" t="s">
        <v>78</v>
      </c>
      <c r="J12" s="10">
        <f t="shared" si="3"/>
        <v>-621.30000000000007</v>
      </c>
      <c r="K12" s="8">
        <f>J12/$H$51</f>
        <v>-3.7207153115609518E-3</v>
      </c>
    </row>
    <row r="13" spans="1:11" x14ac:dyDescent="0.25">
      <c r="A13" s="7">
        <v>2024</v>
      </c>
      <c r="B13" s="16" t="s">
        <v>44</v>
      </c>
      <c r="C13" s="7" t="s">
        <v>105</v>
      </c>
      <c r="D13" s="12">
        <v>45582</v>
      </c>
      <c r="E13" s="12">
        <v>45610</v>
      </c>
      <c r="F13" s="12">
        <v>45612</v>
      </c>
      <c r="G13" s="7">
        <f t="shared" si="2"/>
        <v>-2</v>
      </c>
      <c r="H13" s="9">
        <v>65.86</v>
      </c>
      <c r="I13" s="11" t="s">
        <v>58</v>
      </c>
      <c r="J13" s="10">
        <f t="shared" si="3"/>
        <v>-131.72</v>
      </c>
      <c r="K13" s="8">
        <f>J13/$H$51</f>
        <v>-7.8881799587768959E-4</v>
      </c>
    </row>
    <row r="14" spans="1:11" x14ac:dyDescent="0.25">
      <c r="A14" s="7">
        <v>2024</v>
      </c>
      <c r="B14" s="16" t="s">
        <v>34</v>
      </c>
      <c r="C14" s="7" t="s">
        <v>19</v>
      </c>
      <c r="D14" s="12">
        <v>45589</v>
      </c>
      <c r="E14" s="12">
        <v>45594</v>
      </c>
      <c r="F14" s="12">
        <v>45619</v>
      </c>
      <c r="G14" s="7">
        <f t="shared" si="2"/>
        <v>-25</v>
      </c>
      <c r="H14" s="9">
        <v>2288.6</v>
      </c>
      <c r="I14" s="11" t="s">
        <v>84</v>
      </c>
      <c r="J14" s="10">
        <f t="shared" si="3"/>
        <v>-57215</v>
      </c>
      <c r="K14" s="8">
        <f>J14/$H$51</f>
        <v>-0.34263757693700281</v>
      </c>
    </row>
    <row r="15" spans="1:11" x14ac:dyDescent="0.25">
      <c r="A15" s="7">
        <v>2024</v>
      </c>
      <c r="B15" s="16" t="s">
        <v>21</v>
      </c>
      <c r="C15" s="7" t="s">
        <v>53</v>
      </c>
      <c r="D15" s="12">
        <v>45594</v>
      </c>
      <c r="E15" s="12">
        <v>45595</v>
      </c>
      <c r="F15" s="12">
        <v>45624</v>
      </c>
      <c r="G15" s="7">
        <f t="shared" si="2"/>
        <v>-29</v>
      </c>
      <c r="H15" s="9">
        <v>1875</v>
      </c>
      <c r="I15" s="11" t="s">
        <v>69</v>
      </c>
      <c r="J15" s="10">
        <f t="shared" si="3"/>
        <v>-54375</v>
      </c>
      <c r="K15" s="8">
        <f>J15/$H$51</f>
        <v>-0.32562996147775108</v>
      </c>
    </row>
    <row r="16" spans="1:11" x14ac:dyDescent="0.25">
      <c r="A16" s="7">
        <v>2024</v>
      </c>
      <c r="B16" s="16" t="s">
        <v>36</v>
      </c>
      <c r="C16" s="7" t="s">
        <v>17</v>
      </c>
      <c r="D16" s="12">
        <v>45595</v>
      </c>
      <c r="E16" s="12">
        <v>45615</v>
      </c>
      <c r="F16" s="12">
        <v>45625</v>
      </c>
      <c r="G16" s="7">
        <f t="shared" si="2"/>
        <v>-10</v>
      </c>
      <c r="H16" s="9">
        <v>228.81</v>
      </c>
      <c r="I16" s="11" t="s">
        <v>56</v>
      </c>
      <c r="J16" s="10">
        <f t="shared" ref="J16:J24" si="4">G16*H16</f>
        <v>-2288.1</v>
      </c>
      <c r="K16" s="8">
        <f>J16/$H$51</f>
        <v>-1.3702508778983763E-2</v>
      </c>
    </row>
    <row r="17" spans="1:11" x14ac:dyDescent="0.25">
      <c r="A17" s="7">
        <v>2024</v>
      </c>
      <c r="B17" s="16" t="s">
        <v>36</v>
      </c>
      <c r="C17" s="7" t="s">
        <v>17</v>
      </c>
      <c r="D17" s="12">
        <v>45595</v>
      </c>
      <c r="E17" s="12">
        <v>45615</v>
      </c>
      <c r="F17" s="12">
        <v>45625</v>
      </c>
      <c r="G17" s="7">
        <f t="shared" si="2"/>
        <v>-10</v>
      </c>
      <c r="H17" s="9">
        <v>14.47</v>
      </c>
      <c r="I17" s="11" t="s">
        <v>93</v>
      </c>
      <c r="J17" s="10">
        <f t="shared" si="4"/>
        <v>-144.70000000000002</v>
      </c>
      <c r="K17" s="8">
        <f>J17/$H$51</f>
        <v>-8.6654998484286133E-4</v>
      </c>
    </row>
    <row r="18" spans="1:11" x14ac:dyDescent="0.25">
      <c r="A18" s="7">
        <v>2024</v>
      </c>
      <c r="B18" s="16" t="s">
        <v>28</v>
      </c>
      <c r="C18" s="7" t="s">
        <v>10</v>
      </c>
      <c r="D18" s="12">
        <v>45595</v>
      </c>
      <c r="E18" s="12">
        <v>45642</v>
      </c>
      <c r="F18" s="12">
        <v>45625</v>
      </c>
      <c r="G18" s="7">
        <f t="shared" ref="G18:G24" si="5">E18-F18</f>
        <v>17</v>
      </c>
      <c r="H18" s="9">
        <v>763.4</v>
      </c>
      <c r="I18" s="11" t="s">
        <v>102</v>
      </c>
      <c r="J18" s="10">
        <f t="shared" si="4"/>
        <v>12977.8</v>
      </c>
      <c r="K18" s="8">
        <f>J18/$H$51</f>
        <v>7.7718814051787724E-2</v>
      </c>
    </row>
    <row r="19" spans="1:11" x14ac:dyDescent="0.25">
      <c r="A19" s="7">
        <v>2024</v>
      </c>
      <c r="B19" s="16" t="s">
        <v>45</v>
      </c>
      <c r="C19" s="7" t="s">
        <v>108</v>
      </c>
      <c r="D19" s="12">
        <v>45600</v>
      </c>
      <c r="E19" s="12">
        <v>45615</v>
      </c>
      <c r="F19" s="12">
        <v>45630</v>
      </c>
      <c r="G19" s="7">
        <f t="shared" si="5"/>
        <v>-15</v>
      </c>
      <c r="H19" s="9">
        <v>28800</v>
      </c>
      <c r="I19" s="11" t="s">
        <v>74</v>
      </c>
      <c r="J19" s="10">
        <f t="shared" si="4"/>
        <v>-432000</v>
      </c>
      <c r="K19" s="8">
        <f>J19/$H$51</f>
        <v>-2.5870739008439259</v>
      </c>
    </row>
    <row r="20" spans="1:11" x14ac:dyDescent="0.25">
      <c r="A20" s="7">
        <v>2024</v>
      </c>
      <c r="B20" s="16" t="s">
        <v>46</v>
      </c>
      <c r="C20" s="7" t="s">
        <v>107</v>
      </c>
      <c r="D20" s="12">
        <v>45601</v>
      </c>
      <c r="E20" s="12">
        <v>45625</v>
      </c>
      <c r="F20" s="12">
        <v>45631</v>
      </c>
      <c r="G20" s="7">
        <f t="shared" si="5"/>
        <v>-6</v>
      </c>
      <c r="H20" s="9">
        <v>189.96</v>
      </c>
      <c r="I20" s="11" t="s">
        <v>66</v>
      </c>
      <c r="J20" s="10">
        <f t="shared" si="4"/>
        <v>-1139.76</v>
      </c>
      <c r="K20" s="8">
        <f>J20/$H$51</f>
        <v>-6.8255633083932239E-3</v>
      </c>
    </row>
    <row r="21" spans="1:11" x14ac:dyDescent="0.25">
      <c r="A21" s="7">
        <v>2024</v>
      </c>
      <c r="B21" s="16" t="s">
        <v>46</v>
      </c>
      <c r="C21" s="7" t="s">
        <v>107</v>
      </c>
      <c r="D21" s="12">
        <v>45601</v>
      </c>
      <c r="E21" s="12">
        <v>45615</v>
      </c>
      <c r="F21" s="12">
        <v>45631</v>
      </c>
      <c r="G21" s="7">
        <f t="shared" si="5"/>
        <v>-16</v>
      </c>
      <c r="H21" s="9">
        <v>168.87</v>
      </c>
      <c r="I21" s="11" t="s">
        <v>73</v>
      </c>
      <c r="J21" s="10">
        <f t="shared" si="4"/>
        <v>-2701.92</v>
      </c>
      <c r="K21" s="8">
        <f>J21/$H$51</f>
        <v>-1.6180709986500508E-2</v>
      </c>
    </row>
    <row r="22" spans="1:11" x14ac:dyDescent="0.25">
      <c r="A22" s="7">
        <v>2024</v>
      </c>
      <c r="B22" s="16" t="s">
        <v>46</v>
      </c>
      <c r="C22" s="7" t="s">
        <v>107</v>
      </c>
      <c r="D22" s="12">
        <v>45601</v>
      </c>
      <c r="E22" s="12">
        <v>45615</v>
      </c>
      <c r="F22" s="12">
        <v>45631</v>
      </c>
      <c r="G22" s="7">
        <f t="shared" si="5"/>
        <v>-16</v>
      </c>
      <c r="H22" s="9">
        <v>189.96</v>
      </c>
      <c r="I22" s="11" t="s">
        <v>89</v>
      </c>
      <c r="J22" s="10">
        <f t="shared" si="4"/>
        <v>-3039.36</v>
      </c>
      <c r="K22" s="8">
        <f>J22/$H$51</f>
        <v>-1.8201502155715265E-2</v>
      </c>
    </row>
    <row r="23" spans="1:11" x14ac:dyDescent="0.25">
      <c r="A23" s="7">
        <v>2024</v>
      </c>
      <c r="B23" s="16" t="s">
        <v>33</v>
      </c>
      <c r="C23" s="17" t="s">
        <v>18</v>
      </c>
      <c r="D23" s="12">
        <v>45602</v>
      </c>
      <c r="E23" s="12">
        <v>45615</v>
      </c>
      <c r="F23" s="12">
        <v>45632</v>
      </c>
      <c r="G23" s="7">
        <f t="shared" si="5"/>
        <v>-17</v>
      </c>
      <c r="H23" s="9">
        <v>47.52</v>
      </c>
      <c r="I23" s="11" t="s">
        <v>20</v>
      </c>
      <c r="J23" s="10">
        <f t="shared" si="4"/>
        <v>-807.84</v>
      </c>
      <c r="K23" s="8">
        <f>J23/$H$51</f>
        <v>-4.8378281945781415E-3</v>
      </c>
    </row>
    <row r="24" spans="1:11" x14ac:dyDescent="0.25">
      <c r="A24" s="7">
        <v>2024</v>
      </c>
      <c r="B24" s="16" t="s">
        <v>47</v>
      </c>
      <c r="C24" s="7" t="s">
        <v>22</v>
      </c>
      <c r="D24" s="12">
        <v>45602</v>
      </c>
      <c r="E24" s="12">
        <v>45615</v>
      </c>
      <c r="F24" s="12">
        <v>45632</v>
      </c>
      <c r="G24" s="7">
        <f t="shared" si="5"/>
        <v>-17</v>
      </c>
      <c r="H24" s="9">
        <v>290</v>
      </c>
      <c r="I24" s="11" t="s">
        <v>60</v>
      </c>
      <c r="J24" s="10">
        <f t="shared" si="4"/>
        <v>-4930</v>
      </c>
      <c r="K24" s="8">
        <f>J24/$H$51</f>
        <v>-2.9523783173982764E-2</v>
      </c>
    </row>
    <row r="25" spans="1:11" x14ac:dyDescent="0.25">
      <c r="A25" s="7">
        <v>2024</v>
      </c>
      <c r="B25" s="16" t="s">
        <v>30</v>
      </c>
      <c r="C25" s="7" t="s">
        <v>15</v>
      </c>
      <c r="D25" s="12">
        <v>45604</v>
      </c>
      <c r="E25" s="12">
        <v>45615</v>
      </c>
      <c r="F25" s="12">
        <v>45634</v>
      </c>
      <c r="G25" s="7">
        <f t="shared" ref="G25:G33" si="6">E25-F25</f>
        <v>-19</v>
      </c>
      <c r="H25" s="9">
        <v>1500</v>
      </c>
      <c r="I25" s="11" t="s">
        <v>76</v>
      </c>
      <c r="J25" s="10">
        <f t="shared" ref="J25:J33" si="7">G25*H25</f>
        <v>-28500</v>
      </c>
      <c r="K25" s="8">
        <f>J25/$H$51</f>
        <v>-0.17067501429178678</v>
      </c>
    </row>
    <row r="26" spans="1:11" x14ac:dyDescent="0.25">
      <c r="A26" s="7">
        <v>2024</v>
      </c>
      <c r="B26" s="16" t="s">
        <v>37</v>
      </c>
      <c r="C26" s="17" t="s">
        <v>24</v>
      </c>
      <c r="D26" s="12">
        <v>45604</v>
      </c>
      <c r="E26" s="12">
        <v>45615</v>
      </c>
      <c r="F26" s="12">
        <v>45634</v>
      </c>
      <c r="G26" s="7">
        <f t="shared" si="6"/>
        <v>-19</v>
      </c>
      <c r="H26" s="9">
        <v>1697.76</v>
      </c>
      <c r="I26" s="11" t="s">
        <v>79</v>
      </c>
      <c r="J26" s="10">
        <f t="shared" si="7"/>
        <v>-32257.439999999999</v>
      </c>
      <c r="K26" s="8">
        <f>J26/$H$51</f>
        <v>-0.19317680817601593</v>
      </c>
    </row>
    <row r="27" spans="1:11" x14ac:dyDescent="0.25">
      <c r="A27" s="7">
        <v>2024</v>
      </c>
      <c r="B27" s="16" t="s">
        <v>35</v>
      </c>
      <c r="C27" s="7" t="s">
        <v>16</v>
      </c>
      <c r="D27" s="12">
        <v>45604</v>
      </c>
      <c r="E27" s="12">
        <v>45615</v>
      </c>
      <c r="F27" s="12">
        <v>45634</v>
      </c>
      <c r="G27" s="7">
        <f t="shared" si="6"/>
        <v>-19</v>
      </c>
      <c r="H27" s="9">
        <v>13.96</v>
      </c>
      <c r="I27" s="11" t="s">
        <v>80</v>
      </c>
      <c r="J27" s="10">
        <f t="shared" si="7"/>
        <v>-265.24</v>
      </c>
      <c r="K27" s="8">
        <f>J27/$H$51</f>
        <v>-1.5884154663422289E-3</v>
      </c>
    </row>
    <row r="28" spans="1:11" x14ac:dyDescent="0.25">
      <c r="A28" s="7">
        <v>2024</v>
      </c>
      <c r="B28" s="16" t="s">
        <v>37</v>
      </c>
      <c r="C28" s="17" t="s">
        <v>24</v>
      </c>
      <c r="D28" s="12">
        <v>45604</v>
      </c>
      <c r="E28" s="12">
        <v>45615</v>
      </c>
      <c r="F28" s="12">
        <v>45634</v>
      </c>
      <c r="G28" s="7">
        <f t="shared" si="6"/>
        <v>-19</v>
      </c>
      <c r="H28" s="9">
        <v>326.20999999999998</v>
      </c>
      <c r="I28" s="11" t="s">
        <v>91</v>
      </c>
      <c r="J28" s="10">
        <f t="shared" si="7"/>
        <v>-6197.99</v>
      </c>
      <c r="K28" s="8">
        <f>J28/$H$51</f>
        <v>-3.7117264274749172E-2</v>
      </c>
    </row>
    <row r="29" spans="1:11" x14ac:dyDescent="0.25">
      <c r="A29" s="7">
        <v>2024</v>
      </c>
      <c r="B29" s="16" t="s">
        <v>35</v>
      </c>
      <c r="C29" s="7" t="s">
        <v>16</v>
      </c>
      <c r="D29" s="12">
        <v>45604</v>
      </c>
      <c r="E29" s="12">
        <v>45615</v>
      </c>
      <c r="F29" s="12">
        <v>45634</v>
      </c>
      <c r="G29" s="7">
        <f t="shared" si="6"/>
        <v>-19</v>
      </c>
      <c r="H29" s="9">
        <v>15.38</v>
      </c>
      <c r="I29" s="11" t="s">
        <v>97</v>
      </c>
      <c r="J29" s="10">
        <f t="shared" si="7"/>
        <v>-292.22000000000003</v>
      </c>
      <c r="K29" s="8">
        <f>J29/$H$51</f>
        <v>-1.7499878132051204E-3</v>
      </c>
    </row>
    <row r="30" spans="1:11" x14ac:dyDescent="0.25">
      <c r="A30" s="7">
        <v>2024</v>
      </c>
      <c r="B30" s="16" t="s">
        <v>32</v>
      </c>
      <c r="C30" s="7" t="s">
        <v>13</v>
      </c>
      <c r="D30" s="12">
        <v>45607</v>
      </c>
      <c r="E30" s="12">
        <v>45615</v>
      </c>
      <c r="F30" s="12">
        <v>45637</v>
      </c>
      <c r="G30" s="7">
        <f t="shared" si="6"/>
        <v>-22</v>
      </c>
      <c r="H30" s="9">
        <v>262</v>
      </c>
      <c r="I30" s="11" t="s">
        <v>100</v>
      </c>
      <c r="J30" s="10">
        <f t="shared" si="7"/>
        <v>-5764</v>
      </c>
      <c r="K30" s="8">
        <f>J30/$H$51</f>
        <v>-3.4518273065889789E-2</v>
      </c>
    </row>
    <row r="31" spans="1:11" x14ac:dyDescent="0.25">
      <c r="A31" s="7">
        <v>2024</v>
      </c>
      <c r="B31" s="16" t="s">
        <v>29</v>
      </c>
      <c r="C31" s="7" t="s">
        <v>12</v>
      </c>
      <c r="D31" s="12">
        <v>45608</v>
      </c>
      <c r="E31" s="12">
        <v>45615</v>
      </c>
      <c r="F31" s="12">
        <v>45638</v>
      </c>
      <c r="G31" s="7">
        <f t="shared" si="6"/>
        <v>-23</v>
      </c>
      <c r="H31" s="9">
        <v>1521</v>
      </c>
      <c r="I31" s="11" t="s">
        <v>72</v>
      </c>
      <c r="J31" s="10">
        <f t="shared" si="7"/>
        <v>-34983</v>
      </c>
      <c r="K31" s="8">
        <f>J31/$H$51</f>
        <v>-0.20949908859542374</v>
      </c>
    </row>
    <row r="32" spans="1:11" x14ac:dyDescent="0.25">
      <c r="A32" s="7">
        <v>2024</v>
      </c>
      <c r="B32" s="16" t="s">
        <v>48</v>
      </c>
      <c r="C32" s="7" t="s">
        <v>22</v>
      </c>
      <c r="D32" s="12">
        <v>45618</v>
      </c>
      <c r="E32" s="12">
        <v>45623</v>
      </c>
      <c r="F32" s="12">
        <v>45648</v>
      </c>
      <c r="G32" s="7">
        <f t="shared" si="6"/>
        <v>-25</v>
      </c>
      <c r="H32" s="9">
        <v>50</v>
      </c>
      <c r="I32" s="11" t="s">
        <v>63</v>
      </c>
      <c r="J32" s="10">
        <f t="shared" si="7"/>
        <v>-1250</v>
      </c>
      <c r="K32" s="8">
        <f>J32/$H$51</f>
        <v>-7.4857462408678401E-3</v>
      </c>
    </row>
    <row r="33" spans="1:11" x14ac:dyDescent="0.25">
      <c r="A33" s="7">
        <v>2024</v>
      </c>
      <c r="B33" s="16" t="s">
        <v>39</v>
      </c>
      <c r="C33" s="7" t="s">
        <v>23</v>
      </c>
      <c r="D33" s="12">
        <v>45618</v>
      </c>
      <c r="E33" s="12">
        <v>45623</v>
      </c>
      <c r="F33" s="12">
        <v>45648</v>
      </c>
      <c r="G33" s="7">
        <f t="shared" si="6"/>
        <v>-25</v>
      </c>
      <c r="H33" s="9">
        <v>1674.4</v>
      </c>
      <c r="I33" s="11" t="s">
        <v>75</v>
      </c>
      <c r="J33" s="10">
        <f t="shared" si="7"/>
        <v>-41860</v>
      </c>
      <c r="K33" s="8">
        <f t="shared" ref="K33:K50" si="8">J33/$H$51</f>
        <v>-0.25068267011418222</v>
      </c>
    </row>
    <row r="34" spans="1:11" x14ac:dyDescent="0.25">
      <c r="A34" s="7">
        <v>2024</v>
      </c>
      <c r="B34" s="16" t="s">
        <v>38</v>
      </c>
      <c r="C34" s="7" t="s">
        <v>104</v>
      </c>
      <c r="D34" s="12">
        <v>45622</v>
      </c>
      <c r="E34" s="12">
        <v>45623</v>
      </c>
      <c r="F34" s="12">
        <v>45652</v>
      </c>
      <c r="G34" s="7">
        <f t="shared" si="2"/>
        <v>-29</v>
      </c>
      <c r="H34" s="9">
        <v>25920</v>
      </c>
      <c r="I34" s="11" t="s">
        <v>94</v>
      </c>
      <c r="J34" s="10">
        <f t="shared" si="3"/>
        <v>-751680</v>
      </c>
      <c r="K34" s="8">
        <f t="shared" si="8"/>
        <v>-4.5015085874684306</v>
      </c>
    </row>
    <row r="35" spans="1:11" x14ac:dyDescent="0.25">
      <c r="A35" s="7">
        <v>2024</v>
      </c>
      <c r="B35" s="16" t="s">
        <v>36</v>
      </c>
      <c r="C35" s="7" t="s">
        <v>17</v>
      </c>
      <c r="D35" s="12">
        <v>45623</v>
      </c>
      <c r="E35" s="12">
        <v>45623</v>
      </c>
      <c r="F35" s="12">
        <v>45653</v>
      </c>
      <c r="G35" s="7">
        <f t="shared" si="2"/>
        <v>-30</v>
      </c>
      <c r="H35" s="9">
        <v>228.81</v>
      </c>
      <c r="I35" s="11" t="s">
        <v>71</v>
      </c>
      <c r="J35" s="10">
        <f t="shared" si="3"/>
        <v>-6864.3</v>
      </c>
      <c r="K35" s="8">
        <f t="shared" si="8"/>
        <v>-4.1107526336951299E-2</v>
      </c>
    </row>
    <row r="36" spans="1:11" x14ac:dyDescent="0.25">
      <c r="A36" s="7">
        <v>2024</v>
      </c>
      <c r="B36" s="16" t="s">
        <v>36</v>
      </c>
      <c r="C36" s="7" t="s">
        <v>17</v>
      </c>
      <c r="D36" s="12">
        <v>45623</v>
      </c>
      <c r="E36" s="12">
        <v>45623</v>
      </c>
      <c r="F36" s="12">
        <v>45653</v>
      </c>
      <c r="G36" s="7">
        <f t="shared" si="2"/>
        <v>-30</v>
      </c>
      <c r="H36" s="9">
        <v>14.53</v>
      </c>
      <c r="I36" s="11" t="s">
        <v>96</v>
      </c>
      <c r="J36" s="10">
        <f t="shared" si="3"/>
        <v>-435.9</v>
      </c>
      <c r="K36" s="8">
        <f t="shared" si="8"/>
        <v>-2.6104294291154333E-3</v>
      </c>
    </row>
    <row r="37" spans="1:11" x14ac:dyDescent="0.25">
      <c r="A37" s="7">
        <v>2024</v>
      </c>
      <c r="B37" s="16" t="s">
        <v>49</v>
      </c>
      <c r="C37" s="7" t="s">
        <v>52</v>
      </c>
      <c r="D37" s="12">
        <v>45624</v>
      </c>
      <c r="E37" s="12">
        <v>45638</v>
      </c>
      <c r="F37" s="12">
        <v>45654</v>
      </c>
      <c r="G37" s="7">
        <f t="shared" si="2"/>
        <v>-16</v>
      </c>
      <c r="H37" s="9">
        <v>160.75</v>
      </c>
      <c r="I37" s="11" t="s">
        <v>77</v>
      </c>
      <c r="J37" s="10">
        <f t="shared" si="3"/>
        <v>-2572</v>
      </c>
      <c r="K37" s="8">
        <f t="shared" si="8"/>
        <v>-1.5402671465209669E-2</v>
      </c>
    </row>
    <row r="38" spans="1:11" x14ac:dyDescent="0.25">
      <c r="A38" s="7">
        <v>2024</v>
      </c>
      <c r="B38" s="16" t="s">
        <v>49</v>
      </c>
      <c r="C38" s="7" t="s">
        <v>52</v>
      </c>
      <c r="D38" s="12">
        <v>45624</v>
      </c>
      <c r="E38" s="12">
        <v>45638</v>
      </c>
      <c r="F38" s="12">
        <v>45654</v>
      </c>
      <c r="G38" s="7">
        <f t="shared" ref="G38" si="9">E38-F38</f>
        <v>-16</v>
      </c>
      <c r="H38" s="9">
        <v>431.15</v>
      </c>
      <c r="I38" s="11" t="s">
        <v>86</v>
      </c>
      <c r="J38" s="10">
        <f t="shared" ref="J38" si="10">G38*H38</f>
        <v>-6898.4</v>
      </c>
      <c r="K38" s="8">
        <f t="shared" si="8"/>
        <v>-4.1311737494402166E-2</v>
      </c>
    </row>
    <row r="39" spans="1:11" x14ac:dyDescent="0.25">
      <c r="A39" s="7">
        <v>2024</v>
      </c>
      <c r="B39" s="16" t="s">
        <v>49</v>
      </c>
      <c r="C39" s="7" t="s">
        <v>52</v>
      </c>
      <c r="D39" s="12">
        <v>45624</v>
      </c>
      <c r="E39" s="12">
        <v>45638</v>
      </c>
      <c r="F39" s="12">
        <v>45654</v>
      </c>
      <c r="G39" s="7">
        <f t="shared" ref="G39:G50" si="11">E39-F39</f>
        <v>-16</v>
      </c>
      <c r="H39" s="9">
        <v>103.14</v>
      </c>
      <c r="I39" s="11" t="s">
        <v>87</v>
      </c>
      <c r="J39" s="10">
        <f t="shared" ref="J39:J50" si="12">G39*H39</f>
        <v>-1650.24</v>
      </c>
      <c r="K39" s="8">
        <f t="shared" si="8"/>
        <v>-9.8826223012237965E-3</v>
      </c>
    </row>
    <row r="40" spans="1:11" x14ac:dyDescent="0.25">
      <c r="A40" s="7">
        <v>2024</v>
      </c>
      <c r="B40" s="16" t="s">
        <v>50</v>
      </c>
      <c r="C40" s="17" t="s">
        <v>25</v>
      </c>
      <c r="D40" s="12">
        <v>45624</v>
      </c>
      <c r="E40" s="12">
        <v>45638</v>
      </c>
      <c r="F40" s="12">
        <v>45654</v>
      </c>
      <c r="G40" s="7">
        <f t="shared" si="11"/>
        <v>-16</v>
      </c>
      <c r="H40" s="9">
        <v>66</v>
      </c>
      <c r="I40" s="11" t="s">
        <v>88</v>
      </c>
      <c r="J40" s="10">
        <f t="shared" si="12"/>
        <v>-1056</v>
      </c>
      <c r="K40" s="8">
        <f t="shared" si="8"/>
        <v>-6.3239584242851515E-3</v>
      </c>
    </row>
    <row r="41" spans="1:11" x14ac:dyDescent="0.25">
      <c r="A41" s="7">
        <v>2024</v>
      </c>
      <c r="B41" s="16" t="s">
        <v>29</v>
      </c>
      <c r="C41" s="7" t="s">
        <v>12</v>
      </c>
      <c r="D41" s="12">
        <v>45630</v>
      </c>
      <c r="E41" s="12">
        <v>45638</v>
      </c>
      <c r="F41" s="12">
        <v>45660</v>
      </c>
      <c r="G41" s="7">
        <f t="shared" si="11"/>
        <v>-22</v>
      </c>
      <c r="H41" s="9">
        <v>1197.79</v>
      </c>
      <c r="I41" s="11" t="s">
        <v>92</v>
      </c>
      <c r="J41" s="10">
        <f t="shared" si="12"/>
        <v>-26351.379999999997</v>
      </c>
      <c r="K41" s="8">
        <f t="shared" si="8"/>
        <v>-0.15780779502134398</v>
      </c>
    </row>
    <row r="42" spans="1:11" x14ac:dyDescent="0.25">
      <c r="A42" s="7">
        <v>2024</v>
      </c>
      <c r="B42" s="16" t="s">
        <v>33</v>
      </c>
      <c r="C42" s="17" t="s">
        <v>18</v>
      </c>
      <c r="D42" s="12">
        <v>45632</v>
      </c>
      <c r="E42" s="12">
        <v>45638</v>
      </c>
      <c r="F42" s="12">
        <v>45662</v>
      </c>
      <c r="G42" s="7">
        <f t="shared" si="11"/>
        <v>-24</v>
      </c>
      <c r="H42" s="9">
        <v>55.44</v>
      </c>
      <c r="I42" s="11" t="s">
        <v>57</v>
      </c>
      <c r="J42" s="10">
        <f t="shared" si="12"/>
        <v>-1330.56</v>
      </c>
      <c r="K42" s="8">
        <f t="shared" si="8"/>
        <v>-7.9681876145992914E-3</v>
      </c>
    </row>
    <row r="43" spans="1:11" x14ac:dyDescent="0.25">
      <c r="A43" s="7">
        <v>2024</v>
      </c>
      <c r="B43" s="16" t="s">
        <v>45</v>
      </c>
      <c r="C43" s="17" t="s">
        <v>108</v>
      </c>
      <c r="D43" s="12">
        <v>45632</v>
      </c>
      <c r="E43" s="12">
        <v>45638</v>
      </c>
      <c r="F43" s="12">
        <v>45662</v>
      </c>
      <c r="G43" s="7">
        <f t="shared" si="11"/>
        <v>-24</v>
      </c>
      <c r="H43" s="9">
        <v>28800</v>
      </c>
      <c r="I43" s="11" t="s">
        <v>99</v>
      </c>
      <c r="J43" s="10">
        <f t="shared" si="12"/>
        <v>-691200</v>
      </c>
      <c r="K43" s="8">
        <f t="shared" si="8"/>
        <v>-4.1393182413502814</v>
      </c>
    </row>
    <row r="44" spans="1:11" x14ac:dyDescent="0.25">
      <c r="A44" s="7">
        <v>2024</v>
      </c>
      <c r="B44" s="16" t="s">
        <v>30</v>
      </c>
      <c r="C44" s="7" t="s">
        <v>15</v>
      </c>
      <c r="D44" s="12">
        <v>45634</v>
      </c>
      <c r="E44" s="12">
        <v>45638</v>
      </c>
      <c r="F44" s="12">
        <v>45664</v>
      </c>
      <c r="G44" s="7">
        <f t="shared" si="11"/>
        <v>-26</v>
      </c>
      <c r="H44" s="9">
        <v>1500</v>
      </c>
      <c r="I44" s="11" t="s">
        <v>62</v>
      </c>
      <c r="J44" s="10">
        <f t="shared" si="12"/>
        <v>-39000</v>
      </c>
      <c r="K44" s="8">
        <f t="shared" si="8"/>
        <v>-0.23355528271507661</v>
      </c>
    </row>
    <row r="45" spans="1:11" x14ac:dyDescent="0.25">
      <c r="A45" s="7">
        <v>2024</v>
      </c>
      <c r="B45" s="16" t="s">
        <v>49</v>
      </c>
      <c r="C45" s="7" t="s">
        <v>52</v>
      </c>
      <c r="D45" s="12">
        <v>45637</v>
      </c>
      <c r="E45" s="12">
        <v>45638</v>
      </c>
      <c r="F45" s="12">
        <v>45667</v>
      </c>
      <c r="G45" s="7">
        <f t="shared" si="11"/>
        <v>-29</v>
      </c>
      <c r="H45" s="9">
        <v>220.8</v>
      </c>
      <c r="I45" s="11" t="s">
        <v>70</v>
      </c>
      <c r="J45" s="10">
        <f t="shared" si="12"/>
        <v>-6403.2000000000007</v>
      </c>
      <c r="K45" s="8">
        <f t="shared" si="8"/>
        <v>-3.8346184263619972E-2</v>
      </c>
    </row>
    <row r="46" spans="1:11" x14ac:dyDescent="0.25">
      <c r="A46" s="7">
        <v>2024</v>
      </c>
      <c r="B46" s="16" t="s">
        <v>49</v>
      </c>
      <c r="C46" s="7" t="s">
        <v>52</v>
      </c>
      <c r="D46" s="12">
        <v>45637</v>
      </c>
      <c r="E46" s="12">
        <v>45638</v>
      </c>
      <c r="F46" s="12">
        <v>45667</v>
      </c>
      <c r="G46" s="7">
        <f t="shared" si="11"/>
        <v>-29</v>
      </c>
      <c r="H46" s="9">
        <v>634.71</v>
      </c>
      <c r="I46" s="11" t="s">
        <v>95</v>
      </c>
      <c r="J46" s="10">
        <f t="shared" si="12"/>
        <v>-18406.59</v>
      </c>
      <c r="K46" s="8">
        <f t="shared" si="8"/>
        <v>-0.11022964951975647</v>
      </c>
    </row>
    <row r="47" spans="1:11" x14ac:dyDescent="0.25">
      <c r="A47" s="7">
        <v>2024</v>
      </c>
      <c r="B47" s="16" t="s">
        <v>49</v>
      </c>
      <c r="C47" s="7" t="s">
        <v>52</v>
      </c>
      <c r="D47" s="12">
        <v>45638</v>
      </c>
      <c r="E47" s="12">
        <v>45638</v>
      </c>
      <c r="F47" s="12">
        <v>45668</v>
      </c>
      <c r="G47" s="7">
        <f t="shared" si="11"/>
        <v>-30</v>
      </c>
      <c r="H47" s="9">
        <v>325</v>
      </c>
      <c r="I47" s="11" t="s">
        <v>98</v>
      </c>
      <c r="J47" s="10">
        <f t="shared" si="12"/>
        <v>-9750</v>
      </c>
      <c r="K47" s="8">
        <f t="shared" si="8"/>
        <v>-5.8388820678769153E-2</v>
      </c>
    </row>
    <row r="48" spans="1:11" x14ac:dyDescent="0.25">
      <c r="A48" s="7">
        <v>2024</v>
      </c>
      <c r="B48" s="16" t="s">
        <v>31</v>
      </c>
      <c r="C48" s="7" t="s">
        <v>14</v>
      </c>
      <c r="D48" s="12">
        <v>45646</v>
      </c>
      <c r="E48" s="12">
        <v>45656</v>
      </c>
      <c r="F48" s="12">
        <v>45676</v>
      </c>
      <c r="G48" s="7">
        <f t="shared" si="11"/>
        <v>-20</v>
      </c>
      <c r="H48" s="9">
        <v>2055.46</v>
      </c>
      <c r="I48" s="11" t="s">
        <v>82</v>
      </c>
      <c r="J48" s="10">
        <f t="shared" si="12"/>
        <v>-41109.199999999997</v>
      </c>
      <c r="K48" s="8">
        <f t="shared" si="8"/>
        <v>-0.24618643149206737</v>
      </c>
    </row>
    <row r="49" spans="1:11" x14ac:dyDescent="0.25">
      <c r="A49" s="7">
        <v>2024</v>
      </c>
      <c r="B49" s="16" t="s">
        <v>51</v>
      </c>
      <c r="C49" s="7" t="s">
        <v>54</v>
      </c>
      <c r="D49" s="12">
        <v>45650</v>
      </c>
      <c r="E49" s="12">
        <v>45656</v>
      </c>
      <c r="F49" s="12">
        <v>45680</v>
      </c>
      <c r="G49" s="7">
        <f t="shared" si="11"/>
        <v>-24</v>
      </c>
      <c r="H49" s="9">
        <v>31476</v>
      </c>
      <c r="I49" s="11" t="s">
        <v>81</v>
      </c>
      <c r="J49" s="10">
        <f t="shared" si="12"/>
        <v>-755424</v>
      </c>
      <c r="K49" s="8">
        <f t="shared" si="8"/>
        <v>-4.5239298946090782</v>
      </c>
    </row>
    <row r="50" spans="1:11" x14ac:dyDescent="0.25">
      <c r="A50" s="7">
        <v>2024</v>
      </c>
      <c r="B50" s="16" t="s">
        <v>26</v>
      </c>
      <c r="C50" s="7" t="s">
        <v>54</v>
      </c>
      <c r="D50" s="12">
        <v>45653</v>
      </c>
      <c r="E50" s="12">
        <v>45656</v>
      </c>
      <c r="F50" s="12">
        <v>45683</v>
      </c>
      <c r="G50" s="7">
        <f t="shared" si="11"/>
        <v>-27</v>
      </c>
      <c r="H50" s="9">
        <v>1152</v>
      </c>
      <c r="I50" s="11" t="s">
        <v>83</v>
      </c>
      <c r="J50" s="10">
        <f t="shared" si="12"/>
        <v>-31104</v>
      </c>
      <c r="K50" s="8">
        <f t="shared" si="8"/>
        <v>-0.18626932086076264</v>
      </c>
    </row>
    <row r="51" spans="1:11" ht="15.75" thickBot="1" x14ac:dyDescent="0.3">
      <c r="H51" s="14">
        <f>SUM(H2:H50)</f>
        <v>166984.01999999996</v>
      </c>
      <c r="K51" s="15">
        <f>SUM(K2:K50)</f>
        <v>-21.377184774926373</v>
      </c>
    </row>
  </sheetData>
  <autoFilter ref="A1:K51" xr:uid="{00000000-0001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Martina Paciolla</dc:creator>
  <cp:keywords/>
  <dc:description/>
  <cp:lastModifiedBy>Loredana Furia</cp:lastModifiedBy>
  <cp:revision/>
  <dcterms:created xsi:type="dcterms:W3CDTF">2015-06-05T18:19:34Z</dcterms:created>
  <dcterms:modified xsi:type="dcterms:W3CDTF">2025-04-15T11:09:30Z</dcterms:modified>
  <cp:category/>
  <cp:contentStatus/>
</cp:coreProperties>
</file>